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22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<sst xmlns="http://schemas.openxmlformats.org/spreadsheetml/2006/main" count="44" uniqueCount="44">
  <si>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</si>
  <si>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</si>
  <si>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</si>
  <si>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</si>
  <si>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</si>
  <si>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</si>
  <si>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Отопление (включая теплосчетчики), руб.</t>
  </si>
  <si>
    <t>Электроэнергия, руб.</t>
  </si>
  <si>
    <t>в том числе:</t>
  </si>
  <si>
    <t>Управление МКД, руб.</t>
  </si>
  <si>
    <t>Вывоз мусора, руб.</t>
  </si>
  <si>
    <t>Текущий ремонт МОП, руб.</t>
  </si>
  <si>
    <t>Вода и водоотведение, руб.</t>
  </si>
  <si>
    <t>Дополнительные начисления</t>
  </si>
  <si>
    <t>Лифты, руб</t>
  </si>
  <si>
    <t>Техническое и аварийное обслуживание инженерных систем, руб.</t>
  </si>
  <si>
    <t>Содержание общ имущества и управление  МКД, руб.                  в том числе:</t>
  </si>
  <si>
    <t>Аварийно-диспетчерская служба</t>
  </si>
  <si>
    <t>Энергоснабжение МОП, обслуживание</t>
  </si>
  <si>
    <t>Санитарное содержание здания и придомовой территории , руб</t>
  </si>
  <si>
    <t>Собираемость за 2015, %</t>
  </si>
  <si>
    <t>о расходовании денежных средств МКД по адресу: 
г. Иркутск, мкр Крылатый, д.22/3</t>
  </si>
  <si>
    <t>мкр Крылатый, 22/3</t>
  </si>
  <si>
    <t>с "01" января по "31" декабря 2016г.</t>
  </si>
  <si>
    <t>Монтаж системы диспетчеризации</t>
  </si>
  <si>
    <t>Итого остаток средств по "Текущему ремонту" на 2017год, руб.</t>
  </si>
  <si>
    <t>Задолженность собственников за 2015г</t>
  </si>
  <si>
    <t>Всего в 2016 год, руб.</t>
  </si>
  <si>
    <t>Итого собрано  за 2016 год, руб.</t>
  </si>
  <si>
    <t>Поступление от провайдеров</t>
  </si>
  <si>
    <t>Поступление за аренду в лифтах</t>
  </si>
  <si>
    <t>Остаток средств по "Текущему ремонту" на 2016г</t>
  </si>
  <si>
    <t>Использовали средств по "Текущему ремонту" в 2016 году, руб</t>
  </si>
  <si>
    <t>Ремонт стены</t>
  </si>
  <si>
    <t>Светодиодные лампы</t>
  </si>
  <si>
    <t>Материалы для ремонта пожарных дверей</t>
  </si>
  <si>
    <t>Прочие материалы</t>
  </si>
  <si>
    <r>
      <rPr>
        <b/>
        <sz val="12"/>
        <rFont val="Times New Roman"/>
        <family val="1"/>
      </rPr>
      <t>Материалы</t>
    </r>
    <r>
      <rPr>
        <sz val="12"/>
        <rFont val="Times New Roman"/>
        <family val="1"/>
      </rPr>
      <t xml:space="preserve"> : </t>
    </r>
  </si>
  <si>
    <t>Работа (с учетом налогов с ФОТ) :</t>
  </si>
  <si>
    <t>Ремонт дверей, пробои , замена дверных ручек</t>
  </si>
  <si>
    <t>Замена доводчика</t>
  </si>
  <si>
    <t>Монтаж напольного щетинистого покрытия</t>
  </si>
  <si>
    <t>Щетинистое напольное покрытие</t>
  </si>
  <si>
    <t>Ремонт подъезда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</si>
</sst>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shrinkToFit="1" readingOrder="1"/>
    </xf>
    <xf numFmtId="0" fontId="3" fillId="0" borderId="16" xfId="0" applyFont="1" applyBorder="1" applyAlignment="1">
      <alignment vertical="top" wrapText="1"/>
    </xf>
    <xf numFmtId="4" fontId="43" fillId="35" borderId="19" xfId="0" applyNumberFormat="1" applyFont="1" applyFill="1" applyBorder="1" applyAlignment="1">
      <alignment horizontal="right" vertical="center"/>
    </xf>
    <xf numFmtId="4" fontId="43" fillId="35" borderId="18" xfId="0" applyNumberFormat="1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top" wrapText="1"/>
    </xf>
    <xf numFmtId="4" fontId="43" fillId="36" borderId="20" xfId="0" applyNumberFormat="1" applyFont="1" applyFill="1" applyBorder="1" applyAlignment="1">
      <alignment vertical="top" wrapText="1"/>
    </xf>
    <xf numFmtId="0" fontId="5" fillId="36" borderId="17" xfId="0" applyFont="1" applyFill="1" applyBorder="1" applyAlignment="1">
      <alignment horizontal="center" vertical="top" wrapText="1"/>
    </xf>
    <xf numFmtId="4" fontId="43" fillId="36" borderId="21" xfId="0" applyNumberFormat="1" applyFont="1" applyFill="1" applyBorder="1" applyAlignment="1">
      <alignment vertical="top" wrapText="1"/>
    </xf>
    <xf numFmtId="4" fontId="43" fillId="36" borderId="22" xfId="0" applyNumberFormat="1" applyFont="1" applyFill="1" applyBorder="1" applyAlignment="1">
      <alignment vertical="top" wrapText="1"/>
    </xf>
    <xf numFmtId="0" fontId="5" fillId="36" borderId="23" xfId="0" applyFont="1" applyFill="1" applyBorder="1" applyAlignment="1">
      <alignment horizontal="center" vertical="top" wrapText="1"/>
    </xf>
    <xf numFmtId="9" fontId="44" fillId="36" borderId="21" xfId="0" applyNumberFormat="1" applyFont="1" applyFill="1" applyBorder="1" applyAlignment="1">
      <alignment vertical="top" wrapText="1"/>
    </xf>
    <xf numFmtId="9" fontId="44" fillId="36" borderId="22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vertical="center" shrinkToFit="1" readingOrder="1"/>
    </xf>
    <xf numFmtId="4" fontId="5" fillId="0" borderId="25" xfId="0" applyNumberFormat="1" applyFont="1" applyFill="1" applyBorder="1" applyAlignment="1">
      <alignment vertical="center" shrinkToFit="1" readingOrder="1"/>
    </xf>
    <xf numFmtId="4" fontId="5" fillId="0" borderId="26" xfId="0" applyNumberFormat="1" applyFont="1" applyFill="1" applyBorder="1" applyAlignment="1">
      <alignment vertical="center" shrinkToFit="1" readingOrder="1"/>
    </xf>
    <xf numFmtId="4" fontId="5" fillId="0" borderId="27" xfId="0" applyNumberFormat="1" applyFont="1" applyBorder="1" applyAlignment="1">
      <alignment shrinkToFit="1"/>
    </xf>
    <xf numFmtId="4" fontId="3" fillId="0" borderId="24" xfId="0" applyNumberFormat="1" applyFont="1" applyFill="1" applyBorder="1" applyAlignment="1">
      <alignment horizontal="right" vertical="center" shrinkToFit="1" readingOrder="1"/>
    </xf>
    <xf numFmtId="4" fontId="3" fillId="0" borderId="25" xfId="0" applyNumberFormat="1" applyFont="1" applyFill="1" applyBorder="1" applyAlignment="1">
      <alignment horizontal="right" shrinkToFit="1" readingOrder="1"/>
    </xf>
    <xf numFmtId="4" fontId="3" fillId="0" borderId="28" xfId="0" applyNumberFormat="1" applyFont="1" applyFill="1" applyBorder="1" applyAlignment="1">
      <alignment horizontal="right" vertical="center" shrinkToFit="1" readingOrder="1"/>
    </xf>
    <xf numFmtId="4" fontId="3" fillId="0" borderId="11" xfId="0" applyNumberFormat="1" applyFont="1" applyFill="1" applyBorder="1" applyAlignment="1">
      <alignment horizontal="right" vertical="center" shrinkToFit="1" readingOrder="1"/>
    </xf>
    <xf numFmtId="4" fontId="3" fillId="0" borderId="26" xfId="0" applyNumberFormat="1" applyFont="1" applyFill="1" applyBorder="1" applyAlignment="1">
      <alignment horizontal="right" vertical="center" shrinkToFit="1" readingOrder="1"/>
    </xf>
    <xf numFmtId="4" fontId="3" fillId="0" borderId="10" xfId="0" applyNumberFormat="1" applyFont="1" applyFill="1" applyBorder="1" applyAlignment="1">
      <alignment horizontal="right" vertical="center" shrinkToFit="1" readingOrder="1"/>
    </xf>
    <xf numFmtId="4" fontId="3" fillId="0" borderId="27" xfId="0" applyNumberFormat="1" applyFont="1" applyFill="1" applyBorder="1" applyAlignment="1">
      <alignment horizontal="right" vertical="center" shrinkToFit="1" readingOrder="1"/>
    </xf>
    <xf numFmtId="4" fontId="5" fillId="0" borderId="19" xfId="0" applyNumberFormat="1" applyFont="1" applyFill="1" applyBorder="1" applyAlignment="1">
      <alignment horizontal="right" vertical="center" shrinkToFit="1" readingOrder="1"/>
    </xf>
    <xf numFmtId="4" fontId="43" fillId="35" borderId="29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justify" wrapText="1"/>
    </xf>
    <xf numFmtId="0" fontId="5" fillId="36" borderId="0" xfId="0" applyFont="1" applyFill="1" applyBorder="1" applyAlignment="1">
      <alignment horizontal="center" vertical="top" wrapText="1"/>
    </xf>
    <xf numFmtId="9" fontId="44" fillId="36" borderId="0" xfId="0" applyNumberFormat="1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vertical="center"/>
    </xf>
    <xf numFmtId="4" fontId="5" fillId="0" borderId="0" xfId="0" applyNumberFormat="1" applyFont="1" applyFill="1" applyBorder="1" applyAlignment="1">
      <alignment horizontal="right" vertical="center" shrinkToFit="1" readingOrder="1"/>
    </xf>
    <xf numFmtId="4" fontId="5" fillId="0" borderId="30" xfId="0" applyNumberFormat="1" applyFont="1" applyFill="1" applyBorder="1" applyAlignment="1">
      <alignment horizontal="right" vertical="center" shrinkToFit="1" readingOrder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4" fontId="5" fillId="0" borderId="33" xfId="0" applyNumberFormat="1" applyFont="1" applyFill="1" applyBorder="1" applyAlignment="1">
      <alignment horizontal="right" vertical="center" shrinkToFit="1" readingOrder="1"/>
    </xf>
    <xf numFmtId="0" fontId="33" fillId="0" borderId="33" xfId="0" applyFont="1" applyBorder="1" applyAlignment="1">
      <alignment/>
    </xf>
    <xf numFmtId="4" fontId="3" fillId="0" borderId="33" xfId="0" applyNumberFormat="1" applyFont="1" applyFill="1" applyBorder="1" applyAlignment="1">
      <alignment horizontal="right" vertical="center" shrinkToFit="1" readingOrder="1"/>
    </xf>
    <xf numFmtId="4" fontId="3" fillId="0" borderId="33" xfId="0" applyNumberFormat="1" applyFont="1" applyFill="1" applyBorder="1" applyAlignment="1">
      <alignment horizontal="right" shrinkToFit="1" readingOrder="1"/>
    </xf>
    <xf numFmtId="4" fontId="5" fillId="33" borderId="34" xfId="0" applyNumberFormat="1" applyFont="1" applyFill="1" applyBorder="1" applyAlignment="1">
      <alignment horizontal="center" shrinkToFit="1" readingOrder="1"/>
    </xf>
    <xf numFmtId="4" fontId="5" fillId="33" borderId="35" xfId="0" applyNumberFormat="1" applyFont="1" applyFill="1" applyBorder="1" applyAlignment="1">
      <alignment horizontal="center" shrinkToFit="1" readingOrder="1"/>
    </xf>
    <xf numFmtId="4" fontId="5" fillId="0" borderId="29" xfId="0" applyNumberFormat="1" applyFont="1" applyFill="1" applyBorder="1" applyAlignment="1">
      <alignment horizontal="right" vertical="center" shrinkToFit="1" readingOrder="1"/>
    </xf>
    <xf numFmtId="4" fontId="5" fillId="0" borderId="36" xfId="0" applyNumberFormat="1" applyFont="1" applyFill="1" applyBorder="1" applyAlignment="1">
      <alignment horizontal="right" vertical="center" shrinkToFit="1" readingOrder="1"/>
    </xf>
    <xf numFmtId="4" fontId="5" fillId="0" borderId="18" xfId="0" applyNumberFormat="1" applyFont="1" applyFill="1" applyBorder="1" applyAlignment="1">
      <alignment horizontal="right" vertical="center" shrinkToFit="1" readingOrder="1"/>
    </xf>
    <xf numFmtId="4" fontId="5" fillId="0" borderId="37" xfId="0" applyNumberFormat="1" applyFont="1" applyFill="1" applyBorder="1" applyAlignment="1">
      <alignment horizontal="right" vertical="center" shrinkToFit="1" readingOrder="1"/>
    </xf>
    <xf numFmtId="0" fontId="5" fillId="37" borderId="38" xfId="0" applyFont="1" applyFill="1" applyBorder="1" applyAlignment="1">
      <alignment horizontal="center" vertical="top" wrapText="1"/>
    </xf>
    <xf numFmtId="0" fontId="5" fillId="37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justify"/>
    </xf>
    <xf numFmtId="0" fontId="5" fillId="37" borderId="41" xfId="0" applyFont="1" applyFill="1" applyBorder="1" applyAlignment="1">
      <alignment horizontal="center" vertical="justify"/>
    </xf>
    <xf numFmtId="0" fontId="5" fillId="37" borderId="2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6">
      <selection activeCell="H17" sqref="H17"/>
    </sheetView>
  </sheetViews>
  <sheetFormatPr defaultColWidth="9.140625" defaultRowHeight="15"/>
  <cols>
    <col min="1" max="1" width="45.8515625" style="0" customWidth="1"/>
    <col min="2" max="2" width="22.8515625" style="0" customWidth="1"/>
    <col min="3" max="3" width="25.8515625" style="0" customWidth="1"/>
  </cols>
  <sheetData>
    <row r="1" spans="1:3" ht="19.5">
      <c r="A1" s="66" t="s">
        <v>0</v>
      </c>
      <c r="B1" s="66"/>
      <c r="C1" s="66"/>
    </row>
    <row r="2" spans="1:3" ht="42" customHeight="1">
      <c r="A2" s="67" t="s">
        <v>21</v>
      </c>
      <c r="B2" s="67"/>
      <c r="C2" s="67"/>
    </row>
    <row r="3" spans="1:3" ht="19.5">
      <c r="A3" s="66" t="s">
        <v>23</v>
      </c>
      <c r="B3" s="66"/>
      <c r="C3" s="66"/>
    </row>
    <row r="4" spans="1:3" ht="19.5" thickBot="1">
      <c r="A4" s="2"/>
      <c r="B4" s="2"/>
      <c r="C4" s="2"/>
    </row>
    <row r="5" spans="1:3" ht="21" customHeight="1">
      <c r="A5" s="68" t="s">
        <v>1</v>
      </c>
      <c r="B5" s="70" t="s">
        <v>2</v>
      </c>
      <c r="C5" s="71"/>
    </row>
    <row r="6" spans="1:3" ht="18" customHeight="1">
      <c r="A6" s="69"/>
      <c r="B6" s="72" t="s">
        <v>22</v>
      </c>
      <c r="C6" s="73"/>
    </row>
    <row r="7" spans="1:3" ht="19.5" customHeight="1" thickBot="1">
      <c r="A7" s="69"/>
      <c r="B7" s="4" t="s">
        <v>3</v>
      </c>
      <c r="C7" s="5" t="s">
        <v>4</v>
      </c>
    </row>
    <row r="8" spans="1:3" s="1" customFormat="1" ht="19.5" customHeight="1" thickBot="1">
      <c r="A8" s="6" t="s">
        <v>5</v>
      </c>
      <c r="B8" s="58">
        <v>4381.9</v>
      </c>
      <c r="C8" s="59"/>
    </row>
    <row r="9" spans="1:3" s="1" customFormat="1" ht="32.25" customHeight="1">
      <c r="A9" s="7" t="s">
        <v>6</v>
      </c>
      <c r="B9" s="29">
        <v>766284.23</v>
      </c>
      <c r="C9" s="30">
        <v>782658.39</v>
      </c>
    </row>
    <row r="10" spans="1:3" s="1" customFormat="1" ht="23.25" customHeight="1">
      <c r="A10" s="8" t="s">
        <v>12</v>
      </c>
      <c r="B10" s="31">
        <f>299233.43+106501.58+51298.35</f>
        <v>457033.36</v>
      </c>
      <c r="C10" s="32">
        <f>135849.05+352480.7+69392.48</f>
        <v>557722.23</v>
      </c>
    </row>
    <row r="11" spans="1:3" s="1" customFormat="1" ht="23.25" customHeight="1" thickBot="1">
      <c r="A11" s="9" t="s">
        <v>7</v>
      </c>
      <c r="B11" s="31">
        <v>211737.17</v>
      </c>
      <c r="C11" s="32">
        <v>221692.89</v>
      </c>
    </row>
    <row r="12" spans="1:3" s="1" customFormat="1" ht="34.5" customHeight="1">
      <c r="A12" s="10" t="s">
        <v>16</v>
      </c>
      <c r="B12" s="40"/>
      <c r="C12" s="17"/>
    </row>
    <row r="13" spans="1:3" s="1" customFormat="1" ht="21.75" customHeight="1">
      <c r="A13" s="11" t="s">
        <v>9</v>
      </c>
      <c r="B13" s="33">
        <v>111045.81</v>
      </c>
      <c r="C13" s="34">
        <v>102347.24</v>
      </c>
    </row>
    <row r="14" spans="1:3" s="1" customFormat="1" ht="34.5" customHeight="1">
      <c r="A14" s="42" t="s">
        <v>19</v>
      </c>
      <c r="B14" s="35">
        <v>303438.77</v>
      </c>
      <c r="C14" s="36">
        <v>274721.55</v>
      </c>
    </row>
    <row r="15" spans="1:3" s="1" customFormat="1" ht="21.75" customHeight="1">
      <c r="A15" s="12" t="s">
        <v>14</v>
      </c>
      <c r="B15" s="38">
        <v>202292.51</v>
      </c>
      <c r="C15" s="36">
        <v>183147.7</v>
      </c>
    </row>
    <row r="16" spans="1:3" s="1" customFormat="1" ht="32.25" customHeight="1">
      <c r="A16" s="13" t="s">
        <v>15</v>
      </c>
      <c r="B16" s="37">
        <f>235016.3+58307.84</f>
        <v>293324.14</v>
      </c>
      <c r="C16" s="39">
        <f>212774.53+1200+52789.63</f>
        <v>266764.16</v>
      </c>
    </row>
    <row r="17" spans="1:3" s="1" customFormat="1" ht="22.5" customHeight="1">
      <c r="A17" s="12" t="s">
        <v>17</v>
      </c>
      <c r="B17" s="35">
        <v>79132.07</v>
      </c>
      <c r="C17" s="36">
        <v>71643.07</v>
      </c>
    </row>
    <row r="18" spans="1:3" s="1" customFormat="1" ht="19.5" customHeight="1">
      <c r="A18" s="12" t="s">
        <v>18</v>
      </c>
      <c r="B18" s="35">
        <v>63662.64</v>
      </c>
      <c r="C18" s="36">
        <v>57637.66</v>
      </c>
    </row>
    <row r="19" spans="1:3" s="1" customFormat="1" ht="21.75" customHeight="1" thickBot="1">
      <c r="A19" s="14" t="s">
        <v>10</v>
      </c>
      <c r="B19" s="38">
        <v>106096.04</v>
      </c>
      <c r="C19" s="36">
        <v>96960.55</v>
      </c>
    </row>
    <row r="20" spans="1:3" ht="18.75" customHeight="1">
      <c r="A20" s="15" t="s">
        <v>11</v>
      </c>
      <c r="B20" s="60">
        <v>50335.78</v>
      </c>
      <c r="C20" s="62">
        <v>52582.8</v>
      </c>
    </row>
    <row r="21" spans="1:3" ht="14.25" customHeight="1" thickBot="1">
      <c r="A21" s="16" t="s">
        <v>8</v>
      </c>
      <c r="B21" s="61"/>
      <c r="C21" s="63"/>
    </row>
    <row r="22" spans="1:3" ht="23.25" customHeight="1">
      <c r="A22" s="11" t="s">
        <v>29</v>
      </c>
      <c r="B22" s="49">
        <f>1320+3000+2700+1800</f>
        <v>8820</v>
      </c>
      <c r="C22" s="50"/>
    </row>
    <row r="23" spans="1:3" ht="28.5" customHeight="1">
      <c r="A23" s="11" t="s">
        <v>30</v>
      </c>
      <c r="B23" s="49">
        <v>2930</v>
      </c>
      <c r="C23" s="50"/>
    </row>
    <row r="24" spans="1:3" ht="17.25" customHeight="1">
      <c r="A24" s="51" t="s">
        <v>37</v>
      </c>
      <c r="B24" s="54"/>
      <c r="C24" s="55"/>
    </row>
    <row r="25" spans="1:3" ht="17.25" customHeight="1">
      <c r="A25" s="52" t="s">
        <v>42</v>
      </c>
      <c r="B25" s="54"/>
      <c r="C25" s="56">
        <v>2497.5</v>
      </c>
    </row>
    <row r="26" spans="1:3" ht="17.25" customHeight="1">
      <c r="A26" s="52" t="s">
        <v>34</v>
      </c>
      <c r="B26" s="54"/>
      <c r="C26" s="56">
        <f>1734.6+312</f>
        <v>2046.6</v>
      </c>
    </row>
    <row r="27" spans="1:3" ht="17.25" customHeight="1">
      <c r="A27" s="52" t="s">
        <v>35</v>
      </c>
      <c r="B27" s="54"/>
      <c r="C27" s="56">
        <v>4185.28</v>
      </c>
    </row>
    <row r="28" spans="1:3" ht="17.25" customHeight="1">
      <c r="A28" s="52" t="s">
        <v>36</v>
      </c>
      <c r="B28" s="54"/>
      <c r="C28" s="56">
        <v>1052.33</v>
      </c>
    </row>
    <row r="29" spans="1:3" ht="17.25" customHeight="1">
      <c r="A29" s="53" t="s">
        <v>38</v>
      </c>
      <c r="B29" s="54"/>
      <c r="C29" s="56"/>
    </row>
    <row r="30" spans="1:3" ht="30" customHeight="1">
      <c r="A30" s="52" t="s">
        <v>39</v>
      </c>
      <c r="B30" s="54"/>
      <c r="C30" s="56">
        <v>7132</v>
      </c>
    </row>
    <row r="31" spans="1:3" ht="16.5" customHeight="1">
      <c r="A31" s="52" t="s">
        <v>40</v>
      </c>
      <c r="B31" s="54"/>
      <c r="C31" s="56">
        <v>1461</v>
      </c>
    </row>
    <row r="32" spans="1:3" ht="17.25" customHeight="1">
      <c r="A32" s="52" t="s">
        <v>33</v>
      </c>
      <c r="B32" s="54"/>
      <c r="C32" s="56">
        <f>877+182.7+877</f>
        <v>1936.7</v>
      </c>
    </row>
    <row r="33" spans="1:3" ht="17.25" customHeight="1">
      <c r="A33" s="52" t="s">
        <v>41</v>
      </c>
      <c r="B33" s="54"/>
      <c r="C33" s="57">
        <v>1462</v>
      </c>
    </row>
    <row r="34" spans="1:3" ht="17.25" customHeight="1">
      <c r="A34" s="52" t="s">
        <v>43</v>
      </c>
      <c r="B34" s="54"/>
      <c r="C34" s="57">
        <v>41150</v>
      </c>
    </row>
    <row r="35" spans="1:3" ht="15" customHeight="1" thickBot="1">
      <c r="A35" s="74" t="s">
        <v>13</v>
      </c>
      <c r="B35" s="64"/>
      <c r="C35" s="65"/>
    </row>
    <row r="36" spans="1:3" ht="24" customHeight="1" thickBot="1">
      <c r="A36" s="18" t="s">
        <v>24</v>
      </c>
      <c r="B36" s="19">
        <f>C36</f>
        <v>46332</v>
      </c>
      <c r="C36" s="20">
        <v>46332</v>
      </c>
    </row>
    <row r="37" spans="1:3" ht="31.5" customHeight="1" thickBot="1">
      <c r="A37" s="18" t="s">
        <v>26</v>
      </c>
      <c r="B37" s="41"/>
      <c r="C37" s="20">
        <v>445173.67</v>
      </c>
    </row>
    <row r="38" spans="1:3" ht="16.5" thickBot="1">
      <c r="A38" s="21" t="s">
        <v>27</v>
      </c>
      <c r="B38" s="22">
        <f>B20+B19+B18+B17+B16+B15+B14+B13+B11+B10+B9</f>
        <v>2644382.52</v>
      </c>
      <c r="C38" s="22">
        <f>C20+C19+C18+C17+C16+C15+C14+C13+C11+C10+C9+C36</f>
        <v>2714210.24</v>
      </c>
    </row>
    <row r="39" spans="1:3" ht="16.5" thickBot="1">
      <c r="A39" s="23" t="s">
        <v>28</v>
      </c>
      <c r="B39" s="24">
        <f>B38-C37</f>
        <v>2199208.85</v>
      </c>
      <c r="C39" s="25"/>
    </row>
    <row r="40" spans="1:3" ht="16.5" thickBot="1">
      <c r="A40" s="26" t="s">
        <v>20</v>
      </c>
      <c r="B40" s="27">
        <f>B39/C38</f>
        <v>0.8102573697459781</v>
      </c>
      <c r="C40" s="28"/>
    </row>
    <row r="41" spans="1:3" ht="15.75">
      <c r="A41" s="43"/>
      <c r="B41" s="44"/>
      <c r="C41" s="44"/>
    </row>
    <row r="42" spans="1:3" ht="15.75">
      <c r="A42" s="45" t="s">
        <v>31</v>
      </c>
      <c r="B42" s="45"/>
      <c r="C42" s="46">
        <v>20196.08</v>
      </c>
    </row>
    <row r="43" spans="1:3" ht="15.75">
      <c r="A43" s="45" t="s">
        <v>32</v>
      </c>
      <c r="B43" s="46"/>
      <c r="C43" s="47">
        <f>C25+C26+C27+C28+C30+C31+C32+C33+C34</f>
        <v>62923.41</v>
      </c>
    </row>
    <row r="44" spans="1:3" ht="15.75">
      <c r="A44" s="48" t="s">
        <v>25</v>
      </c>
      <c r="B44" s="46"/>
      <c r="C44" s="47">
        <f>B20+B22+B23+C42-C43</f>
        <v>19358.449999999997</v>
      </c>
    </row>
    <row r="45" spans="1:3" ht="18.75">
      <c r="A45" s="3"/>
      <c r="B45" s="3"/>
      <c r="C45" s="3"/>
    </row>
  </sheetData>
  <sheetProtection/>
  <mergeCells count="10">
    <mergeCell ref="A35:C35"/>
    <mergeCell ref="B8:C8"/>
    <mergeCell ref="B20:B21"/>
    <mergeCell ref="C20:C21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2017-02-19T03:45:53Z</cp:lastPrinted>
  <dcterms:created xsi:type="dcterms:W3CDTF">2014-03-11T05:37:36Z</dcterms:created>
  <dcterms:modified xsi:type="dcterms:W3CDTF">2017-02-19T03:53:22Z</dcterms:modified>
  <cp:category/>
  <cp:version/>
  <cp:contentType/>
  <cp:contentStatus/>
</cp:coreProperties>
</file>